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0" windowWidth="19320" windowHeight="13035" activeTab="0"/>
  </bookViews>
  <sheets>
    <sheet name="Összesítő" sheetId="1" r:id="rId1"/>
    <sheet name="tételek" sheetId="2" r:id="rId2"/>
  </sheets>
  <definedNames>
    <definedName name="_xlnm.Print_Area" localSheetId="1">'tételek'!$A$1:$J$40</definedName>
  </definedNames>
  <calcPr fullCalcOnLoad="1"/>
</workbook>
</file>

<file path=xl/sharedStrings.xml><?xml version="1.0" encoding="utf-8"?>
<sst xmlns="http://schemas.openxmlformats.org/spreadsheetml/2006/main" count="116" uniqueCount="68">
  <si>
    <t>sorszám</t>
  </si>
  <si>
    <t>tételszám</t>
  </si>
  <si>
    <t>tétel megnevezése</t>
  </si>
  <si>
    <t>mennyiség</t>
  </si>
  <si>
    <t>mennyiségi egység</t>
  </si>
  <si>
    <t>összesen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</si>
  <si>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</si>
  <si>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</si>
  <si>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ÖSSZESEN NETTÓ:</t>
  </si>
  <si>
    <t>ÖSSZESEN BRUTTÓ:</t>
  </si>
  <si>
    <t>21. Irtás, föld- és sziklamunka</t>
  </si>
  <si>
    <t>Tükörkészítés tömörítés nélkül, sík felületen gépi erővel, kiegészítő kézi munkával talajosztály: I-IV.</t>
  </si>
  <si>
    <t>Simító hengerlés a földmű (tükör és padka) felületén, gépi erővel, 3,0 m szélességig</t>
  </si>
  <si>
    <t>Padkarendezés gépi erővel, kiegészítő kézi munkával, I-IV. oszt. talajban, vastagság 10,1-20,0 cm között</t>
  </si>
  <si>
    <t>anyag egységár</t>
  </si>
  <si>
    <t>díj egységár</t>
  </si>
  <si>
    <t>anyag összesen</t>
  </si>
  <si>
    <t>díj összesen</t>
  </si>
  <si>
    <t>61. Útburkolat alap és makadámburkolat építése</t>
  </si>
  <si>
    <t>padkarendezés</t>
  </si>
  <si>
    <t>Padka és elválasztó sáv készítése, felületrendezés tömörítés nélkül, helyszínről szállított anyagból, gépi erővel, kiegészítő kézi munkával, földanyagból, szállítással</t>
  </si>
  <si>
    <r>
      <t xml:space="preserve">Földkitermelés bevágásban vagy anyagnyerő helyen és töltés- vagy depóniakészítés tömörítés nélkül, gépi erővel, 18%-os terephajlásig, I-IV. oszt. talajban, szállítással, 1600,1-3400,0 m között, 3200,1-3400,0 m között Szállító útvonal öntözése [vagy ezzel műszakilag egyenértékű] </t>
    </r>
    <r>
      <rPr>
        <b/>
        <sz val="10"/>
        <rFont val="Arial"/>
        <family val="2"/>
      </rPr>
      <t>FÖLDKITERMELÉS</t>
    </r>
  </si>
  <si>
    <t>bontás beton út</t>
  </si>
  <si>
    <t>21-007-1730030</t>
  </si>
  <si>
    <t>21-004-0015663</t>
  </si>
  <si>
    <t>21-008-0016263 </t>
  </si>
  <si>
    <t>21-004-0015726 </t>
  </si>
  <si>
    <t>21-004-0015714 </t>
  </si>
  <si>
    <t>beton út</t>
  </si>
  <si>
    <t>61-002-2641686</t>
  </si>
  <si>
    <t>Tömörítés bármely tömörítési osztályban gépi erővel, nagy felületen, tömörségi fok: 90% (útpadka)</t>
  </si>
  <si>
    <t>21-011-0016544 </t>
  </si>
  <si>
    <t xml:space="preserve">Mechanikailag stabilizált alapréteg készítése M56 mechanikai stabilizációból               </t>
  </si>
  <si>
    <t>Geotextília terítése, REHAU RAUMAT geotextília PP-ből, fehér, 300 g/m2, 15,0 kN/m</t>
  </si>
  <si>
    <r>
      <t>Talajjavító réteg készítése vonalas létesítményeknél,</t>
    </r>
    <r>
      <rPr>
        <sz val="10"/>
        <rFont val="Arial"/>
        <family val="2"/>
      </rPr>
      <t xml:space="preserve"> 3,00 m szélesség felett, osztályozatlan kavicsból</t>
    </r>
  </si>
  <si>
    <t>21-004-0015634</t>
  </si>
  <si>
    <t>M56</t>
  </si>
  <si>
    <t>M22</t>
  </si>
  <si>
    <t>Tömörítés bármely tömörítési osztályban gépi erővel, nagy felületen, tömörségi fok: 95% (útttükör)</t>
  </si>
  <si>
    <t>Tömörítés bármely tömörítési osztályban gépi erővel, nagy felületen, tömörségi fok: 95% (M56 és M22)</t>
  </si>
  <si>
    <t>geotextília (m2)</t>
  </si>
  <si>
    <r>
      <t>100m</t>
    </r>
    <r>
      <rPr>
        <vertAlign val="superscript"/>
        <sz val="10"/>
        <rFont val="Arial"/>
        <family val="2"/>
      </rPr>
      <t>2</t>
    </r>
  </si>
  <si>
    <t xml:space="preserve">Mechanikailag stabilizált alapréteg készítése M22 mechanikai stabilizációból               </t>
  </si>
  <si>
    <t>61-002-2641742</t>
  </si>
  <si>
    <t>Egyéb munkák</t>
  </si>
  <si>
    <t>Építés alatti forgalomkorlátozás</t>
  </si>
  <si>
    <t>ütem</t>
  </si>
  <si>
    <t>Közút nem közlekedési célú igénybevétele</t>
  </si>
  <si>
    <t>nap</t>
  </si>
  <si>
    <t>Geodéziai kitűzés</t>
  </si>
  <si>
    <t>zúzottkő</t>
  </si>
  <si>
    <t>árok (m)</t>
  </si>
  <si>
    <t>x1,75</t>
  </si>
  <si>
    <t>m</t>
  </si>
  <si>
    <t>m2</t>
  </si>
  <si>
    <t>Tömörítés bármely tömörítési osztályban gépi erővel, nagy felületen, tömörségi fok: 95% (talajjavító réteg)</t>
  </si>
  <si>
    <t>53-001-0599592</t>
  </si>
  <si>
    <t>Közmű és vízépítési munkák Közmű csatornaépítés Csatornaépítés Körszelvényű, tokos-talpas betoncső beépítése gumigyűrűs kötéssel, 2,00 m hosszú előregyártott betoncsövekből, alapozással, belső csőátmérő: 40 cm LEIER TO TA 40/200 L/I tokos-talpas betoncső, V1-T1-A1, CEM 2/A-V 32,5 S, integrált gumigyűrűs tömítéssel, Cikkszám: HUTJS1133</t>
  </si>
  <si>
    <t>53. Közmű csatornaépítés</t>
  </si>
  <si>
    <t>Összesen (nettó):</t>
  </si>
  <si>
    <t>21-008-0016210 </t>
  </si>
  <si>
    <t>21-008-0016205</t>
  </si>
  <si>
    <r>
      <rPr>
        <b/>
        <u val="single"/>
        <sz val="14"/>
        <rFont val="Times New Roman"/>
        <family val="1"/>
      </rPr>
      <t>Költségvetési főösszesítő</t>
    </r>
    <r>
      <rPr>
        <sz val="12"/>
        <rFont val="Times New Roman"/>
        <family val="1"/>
      </rPr>
      <t xml:space="preserve">
 </t>
    </r>
  </si>
  <si>
    <t xml:space="preserve">Kelt: </t>
  </si>
  <si>
    <t>aláírás</t>
  </si>
  <si>
    <t>Külterületi utak stabilizálása VP6-7.2.1-7.4.1.2-16 kódszámú felhívás 1826303315 azonosítószámú pályázat alapján</t>
  </si>
  <si>
    <t>1826303315 azonosítószámú pályázat alapján</t>
  </si>
  <si>
    <t>Külterületi utak stabilizálása VP6-7.2.1-7.4.1.2-16 kódszámú felhívás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</si>
</sst>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.0"/>
    <numFmt numFmtId="170" formatCode="0.0"/>
  </numFmts>
  <fonts count="4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255" wrapText="1"/>
    </xf>
    <xf numFmtId="169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 textRotation="90"/>
    </xf>
    <xf numFmtId="4" fontId="1" fillId="0" borderId="19" xfId="0" applyNumberFormat="1" applyFont="1" applyBorder="1" applyAlignment="1">
      <alignment horizontal="center" vertical="center" textRotation="90"/>
    </xf>
    <xf numFmtId="0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/>
    </xf>
    <xf numFmtId="0" fontId="0" fillId="0" borderId="0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169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6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top"/>
    </xf>
    <xf numFmtId="3" fontId="0" fillId="0" borderId="15" xfId="0" applyNumberFormat="1" applyFont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1" fillId="0" borderId="25" xfId="0" applyNumberFormat="1" applyFont="1" applyBorder="1" applyAlignment="1">
      <alignment horizontal="left" vertical="center"/>
    </xf>
    <xf numFmtId="3" fontId="1" fillId="0" borderId="26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wrapText="1"/>
    </xf>
    <xf numFmtId="0" fontId="46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24" xfId="0" applyFont="1" applyBorder="1" applyAlignment="1">
      <alignment vertical="center"/>
    </xf>
    <xf numFmtId="3" fontId="1" fillId="0" borderId="26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6.28125" style="0" customWidth="1"/>
    <col min="2" max="2" width="55.7109375" style="0" bestFit="1" customWidth="1"/>
    <col min="3" max="3" width="16.00390625" style="0" customWidth="1"/>
    <col min="4" max="4" width="13.00390625" style="0" customWidth="1"/>
  </cols>
  <sheetData>
    <row r="1" spans="1:3" ht="65.25" customHeight="1">
      <c r="A1" s="91"/>
      <c r="B1" s="92"/>
      <c r="C1" s="92"/>
    </row>
    <row r="2" spans="2:8" ht="41.25" customHeight="1">
      <c r="B2" s="93" t="s">
        <v>62</v>
      </c>
      <c r="C2" s="94"/>
      <c r="D2" s="3"/>
      <c r="E2" s="3"/>
      <c r="F2" s="3"/>
      <c r="G2" s="3"/>
      <c r="H2" s="3"/>
    </row>
    <row r="3" spans="2:8" ht="83.25" customHeight="1">
      <c r="B3" s="95" t="s">
        <v>65</v>
      </c>
      <c r="C3" s="95"/>
      <c r="D3" s="3"/>
      <c r="E3" s="3"/>
      <c r="F3" s="3"/>
      <c r="G3" s="3"/>
      <c r="H3" s="3"/>
    </row>
    <row r="4" spans="2:3" ht="13.5" customHeight="1" thickBot="1">
      <c r="B4" s="13"/>
      <c r="C4" s="14"/>
    </row>
    <row r="5" spans="2:3" ht="13.5" customHeight="1">
      <c r="B5" s="67" t="s">
        <v>10</v>
      </c>
      <c r="C5" s="70">
        <f>tételek!J17</f>
        <v>0</v>
      </c>
    </row>
    <row r="6" spans="2:3" ht="13.5" customHeight="1">
      <c r="B6" s="89" t="s">
        <v>58</v>
      </c>
      <c r="C6" s="90">
        <f>tételek!J23</f>
        <v>0</v>
      </c>
    </row>
    <row r="7" spans="2:3" ht="13.5" customHeight="1">
      <c r="B7" s="68" t="s">
        <v>18</v>
      </c>
      <c r="C7" s="71">
        <f>tételek!J30</f>
        <v>0</v>
      </c>
    </row>
    <row r="8" spans="2:3" ht="13.5" customHeight="1" hidden="1" thickBot="1">
      <c r="B8" s="69" t="s">
        <v>44</v>
      </c>
      <c r="C8" s="61">
        <f>tételek!J38</f>
        <v>0</v>
      </c>
    </row>
    <row r="9" spans="2:3" s="1" customFormat="1" ht="12.75">
      <c r="B9" s="62" t="s">
        <v>8</v>
      </c>
      <c r="C9" s="64">
        <f>SUM(C5:C8)</f>
        <v>0</v>
      </c>
    </row>
    <row r="10" spans="2:3" ht="13.5" thickBot="1">
      <c r="B10" s="63" t="s">
        <v>9</v>
      </c>
      <c r="C10" s="65">
        <f>C9*1.27</f>
        <v>0</v>
      </c>
    </row>
    <row r="17" ht="12.75">
      <c r="B17" s="48" t="s">
        <v>63</v>
      </c>
    </row>
    <row r="19" spans="9:10" ht="15.75">
      <c r="I19" s="10"/>
      <c r="J19" s="8"/>
    </row>
    <row r="20" spans="6:11" ht="15.75">
      <c r="F20" s="9"/>
      <c r="G20" s="11"/>
      <c r="H20" s="11"/>
      <c r="I20" s="11"/>
      <c r="J20" s="11"/>
      <c r="K20" s="11"/>
    </row>
    <row r="21" ht="12.75">
      <c r="C21" t="s">
        <v>64</v>
      </c>
    </row>
    <row r="23" spans="2:4" ht="15">
      <c r="B23" s="32"/>
      <c r="C23" s="32"/>
      <c r="D23" s="32"/>
    </row>
    <row r="24" spans="2:4" ht="15">
      <c r="B24" s="32"/>
      <c r="C24" s="32"/>
      <c r="D24" s="32"/>
    </row>
    <row r="25" spans="2:4" ht="15">
      <c r="B25" s="32"/>
      <c r="C25" s="32"/>
      <c r="D25" s="32"/>
    </row>
  </sheetData>
  <sheetProtection/>
  <mergeCells count="3">
    <mergeCell ref="A1:C1"/>
    <mergeCell ref="B2:C2"/>
    <mergeCell ref="B3:C3"/>
  </mergeCells>
  <printOptions/>
  <pageMargins left="0.79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90" zoomScaleSheetLayoutView="90" workbookViewId="0" topLeftCell="A25">
      <selection activeCell="G3" sqref="G3"/>
    </sheetView>
  </sheetViews>
  <sheetFormatPr defaultColWidth="9.140625" defaultRowHeight="12.75"/>
  <cols>
    <col min="1" max="1" width="4.7109375" style="1" customWidth="1"/>
    <col min="2" max="2" width="15.8515625" style="73" customWidth="1"/>
    <col min="3" max="3" width="33.421875" style="1" customWidth="1"/>
    <col min="4" max="4" width="9.140625" style="15" bestFit="1" customWidth="1"/>
    <col min="5" max="5" width="5.7109375" style="2" customWidth="1"/>
    <col min="6" max="6" width="9.140625" style="2" customWidth="1"/>
    <col min="7" max="7" width="8.28125" style="2" customWidth="1"/>
    <col min="8" max="9" width="11.00390625" style="2" bestFit="1" customWidth="1"/>
    <col min="10" max="10" width="10.57421875" style="2" customWidth="1"/>
    <col min="11" max="11" width="9.42187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ht="16.5">
      <c r="A1" s="66" t="s">
        <v>67</v>
      </c>
    </row>
    <row r="2" ht="16.5">
      <c r="A2" s="66" t="s">
        <v>66</v>
      </c>
    </row>
    <row r="3" spans="1:13" ht="15.75">
      <c r="A3" s="7" t="s">
        <v>10</v>
      </c>
      <c r="L3" s="1">
        <v>0</v>
      </c>
      <c r="M3" s="42" t="s">
        <v>22</v>
      </c>
    </row>
    <row r="4" spans="12:14" ht="13.5" thickBot="1">
      <c r="L4" s="1">
        <v>7231.95</v>
      </c>
      <c r="M4" s="42" t="s">
        <v>50</v>
      </c>
      <c r="N4" s="1" t="s">
        <v>54</v>
      </c>
    </row>
    <row r="5" spans="1:13" ht="62.25" customHeight="1">
      <c r="A5" s="17" t="s">
        <v>0</v>
      </c>
      <c r="B5" s="74" t="s">
        <v>1</v>
      </c>
      <c r="C5" s="18" t="s">
        <v>2</v>
      </c>
      <c r="D5" s="34" t="s">
        <v>3</v>
      </c>
      <c r="E5" s="19" t="s">
        <v>4</v>
      </c>
      <c r="F5" s="19" t="s">
        <v>14</v>
      </c>
      <c r="G5" s="19" t="s">
        <v>15</v>
      </c>
      <c r="H5" s="19" t="s">
        <v>16</v>
      </c>
      <c r="I5" s="19" t="s">
        <v>17</v>
      </c>
      <c r="J5" s="35" t="s">
        <v>5</v>
      </c>
      <c r="L5" s="1">
        <v>142.68</v>
      </c>
      <c r="M5" s="42" t="s">
        <v>51</v>
      </c>
    </row>
    <row r="6" spans="1:15" ht="114.75">
      <c r="A6" s="20">
        <v>1</v>
      </c>
      <c r="B6" s="78" t="s">
        <v>23</v>
      </c>
      <c r="C6" s="36" t="s">
        <v>21</v>
      </c>
      <c r="D6" s="16">
        <f>1.2*L4*0.5</f>
        <v>4339.17</v>
      </c>
      <c r="E6" s="5" t="s">
        <v>6</v>
      </c>
      <c r="F6" s="26"/>
      <c r="G6" s="26"/>
      <c r="H6" s="26">
        <f aca="true" t="shared" si="0" ref="H6:H16">D6*F6</f>
        <v>0</v>
      </c>
      <c r="I6" s="26">
        <f aca="true" t="shared" si="1" ref="I6:I16">D6*G6</f>
        <v>0</v>
      </c>
      <c r="J6" s="23">
        <f aca="true" t="shared" si="2" ref="J6:J16">H6+I6</f>
        <v>0</v>
      </c>
      <c r="L6" s="47">
        <v>0</v>
      </c>
      <c r="M6" s="42" t="s">
        <v>40</v>
      </c>
      <c r="O6" s="1" t="s">
        <v>52</v>
      </c>
    </row>
    <row r="7" spans="1:13" ht="38.25">
      <c r="A7" s="4">
        <f aca="true" t="shared" si="3" ref="A7:A16">A6+1</f>
        <v>2</v>
      </c>
      <c r="B7" s="78" t="s">
        <v>24</v>
      </c>
      <c r="C7" s="37" t="s">
        <v>11</v>
      </c>
      <c r="D7" s="28">
        <f>1.2*L4</f>
        <v>8678.34</v>
      </c>
      <c r="E7" s="5" t="s">
        <v>7</v>
      </c>
      <c r="F7" s="26"/>
      <c r="G7" s="26"/>
      <c r="H7" s="26">
        <f t="shared" si="0"/>
        <v>0</v>
      </c>
      <c r="I7" s="26">
        <f t="shared" si="1"/>
        <v>0</v>
      </c>
      <c r="J7" s="23">
        <f t="shared" si="2"/>
        <v>0</v>
      </c>
      <c r="L7" s="1">
        <v>0</v>
      </c>
      <c r="M7" s="42" t="s">
        <v>28</v>
      </c>
    </row>
    <row r="8" spans="1:13" ht="38.25">
      <c r="A8" s="4">
        <f t="shared" si="3"/>
        <v>3</v>
      </c>
      <c r="B8" s="78" t="s">
        <v>60</v>
      </c>
      <c r="C8" s="38" t="s">
        <v>38</v>
      </c>
      <c r="D8" s="16">
        <f>0.5*D7</f>
        <v>4339.17</v>
      </c>
      <c r="E8" s="5" t="s">
        <v>6</v>
      </c>
      <c r="F8" s="26"/>
      <c r="G8" s="26"/>
      <c r="H8" s="26">
        <f t="shared" si="0"/>
        <v>0</v>
      </c>
      <c r="I8" s="26">
        <f t="shared" si="1"/>
        <v>0</v>
      </c>
      <c r="J8" s="23">
        <f t="shared" si="2"/>
        <v>0</v>
      </c>
      <c r="L8" s="1">
        <v>0</v>
      </c>
      <c r="M8" s="42" t="s">
        <v>36</v>
      </c>
    </row>
    <row r="9" spans="1:13" ht="38.25">
      <c r="A9" s="4">
        <f t="shared" si="3"/>
        <v>4</v>
      </c>
      <c r="B9" s="78" t="s">
        <v>25</v>
      </c>
      <c r="C9" s="12" t="s">
        <v>12</v>
      </c>
      <c r="D9" s="16">
        <f>D7+D11</f>
        <v>13264.34</v>
      </c>
      <c r="E9" s="5" t="s">
        <v>7</v>
      </c>
      <c r="F9" s="26"/>
      <c r="G9" s="26"/>
      <c r="H9" s="26">
        <f t="shared" si="0"/>
        <v>0</v>
      </c>
      <c r="I9" s="26">
        <f t="shared" si="1"/>
        <v>0</v>
      </c>
      <c r="J9" s="23">
        <f t="shared" si="2"/>
        <v>0</v>
      </c>
      <c r="L9" s="1">
        <v>0</v>
      </c>
      <c r="M9" s="42" t="s">
        <v>37</v>
      </c>
    </row>
    <row r="10" spans="1:15" ht="63.75">
      <c r="A10" s="4">
        <f t="shared" si="3"/>
        <v>5</v>
      </c>
      <c r="B10" s="78" t="s">
        <v>26</v>
      </c>
      <c r="C10" s="49" t="s">
        <v>20</v>
      </c>
      <c r="D10" s="28">
        <f>D11*0.15*1.25</f>
        <v>859.875</v>
      </c>
      <c r="E10" s="5" t="s">
        <v>6</v>
      </c>
      <c r="F10" s="26"/>
      <c r="G10" s="26"/>
      <c r="H10" s="26">
        <f t="shared" si="0"/>
        <v>0</v>
      </c>
      <c r="I10" s="26">
        <f t="shared" si="1"/>
        <v>0</v>
      </c>
      <c r="J10" s="23">
        <f t="shared" si="2"/>
        <v>0</v>
      </c>
      <c r="L10" s="6">
        <v>4586</v>
      </c>
      <c r="M10" s="43" t="s">
        <v>19</v>
      </c>
      <c r="O10" s="1" t="s">
        <v>53</v>
      </c>
    </row>
    <row r="11" spans="1:10" ht="38.25">
      <c r="A11" s="4">
        <f t="shared" si="3"/>
        <v>6</v>
      </c>
      <c r="B11" s="78" t="s">
        <v>27</v>
      </c>
      <c r="C11" s="38" t="s">
        <v>13</v>
      </c>
      <c r="D11" s="16">
        <f>L10</f>
        <v>4586</v>
      </c>
      <c r="E11" s="5" t="s">
        <v>7</v>
      </c>
      <c r="F11" s="26"/>
      <c r="G11" s="26"/>
      <c r="H11" s="26">
        <f t="shared" si="0"/>
        <v>0</v>
      </c>
      <c r="I11" s="26">
        <f t="shared" si="1"/>
        <v>0</v>
      </c>
      <c r="J11" s="23">
        <f t="shared" si="2"/>
        <v>0</v>
      </c>
    </row>
    <row r="12" spans="1:10" ht="38.25">
      <c r="A12" s="4">
        <f t="shared" si="3"/>
        <v>7</v>
      </c>
      <c r="B12" s="78" t="s">
        <v>61</v>
      </c>
      <c r="C12" s="38" t="s">
        <v>30</v>
      </c>
      <c r="D12" s="16">
        <f>D10</f>
        <v>859.875</v>
      </c>
      <c r="E12" s="5" t="s">
        <v>6</v>
      </c>
      <c r="F12" s="26"/>
      <c r="G12" s="26"/>
      <c r="H12" s="26">
        <f t="shared" si="0"/>
        <v>0</v>
      </c>
      <c r="I12" s="26">
        <f t="shared" si="1"/>
        <v>0</v>
      </c>
      <c r="J12" s="23">
        <f t="shared" si="2"/>
        <v>0</v>
      </c>
    </row>
    <row r="13" spans="1:10" ht="38.25">
      <c r="A13" s="4">
        <f t="shared" si="3"/>
        <v>8</v>
      </c>
      <c r="B13" s="86" t="s">
        <v>35</v>
      </c>
      <c r="C13" s="85" t="s">
        <v>34</v>
      </c>
      <c r="D13" s="16">
        <f>L4*1.2*0.15*1.25</f>
        <v>1627.18875</v>
      </c>
      <c r="E13" s="5" t="s">
        <v>6</v>
      </c>
      <c r="F13" s="26"/>
      <c r="G13" s="26"/>
      <c r="H13" s="26">
        <f t="shared" si="0"/>
        <v>0</v>
      </c>
      <c r="I13" s="26">
        <f t="shared" si="1"/>
        <v>0</v>
      </c>
      <c r="J13" s="23">
        <f t="shared" si="2"/>
        <v>0</v>
      </c>
    </row>
    <row r="14" spans="1:10" ht="38.25">
      <c r="A14" s="4">
        <f t="shared" si="3"/>
        <v>9</v>
      </c>
      <c r="B14" s="78" t="s">
        <v>60</v>
      </c>
      <c r="C14" s="38" t="s">
        <v>55</v>
      </c>
      <c r="D14" s="16">
        <f>D13</f>
        <v>1627.18875</v>
      </c>
      <c r="E14" s="5" t="s">
        <v>6</v>
      </c>
      <c r="F14" s="26"/>
      <c r="G14" s="26"/>
      <c r="H14" s="26">
        <f>D14*F14</f>
        <v>0</v>
      </c>
      <c r="I14" s="26">
        <f>D14*G14</f>
        <v>0</v>
      </c>
      <c r="J14" s="23">
        <f>H14+I14</f>
        <v>0</v>
      </c>
    </row>
    <row r="15" spans="1:10" ht="38.25">
      <c r="A15" s="4">
        <f t="shared" si="3"/>
        <v>10</v>
      </c>
      <c r="B15" s="78" t="s">
        <v>60</v>
      </c>
      <c r="C15" s="38" t="s">
        <v>39</v>
      </c>
      <c r="D15" s="16">
        <f>D28+D29</f>
        <v>3661.1746875</v>
      </c>
      <c r="E15" s="5" t="s">
        <v>6</v>
      </c>
      <c r="F15" s="26"/>
      <c r="G15" s="26"/>
      <c r="H15" s="26">
        <f>D15*F15</f>
        <v>0</v>
      </c>
      <c r="I15" s="26">
        <f>D15*G15</f>
        <v>0</v>
      </c>
      <c r="J15" s="23">
        <f>H15+I15</f>
        <v>0</v>
      </c>
    </row>
    <row r="16" spans="1:10" ht="39" thickBot="1">
      <c r="A16" s="31">
        <f t="shared" si="3"/>
        <v>11</v>
      </c>
      <c r="B16" s="79" t="s">
        <v>31</v>
      </c>
      <c r="C16" s="82" t="s">
        <v>33</v>
      </c>
      <c r="D16" s="21">
        <f>L4*1.75/100</f>
        <v>126.55912500000001</v>
      </c>
      <c r="E16" s="83" t="s">
        <v>41</v>
      </c>
      <c r="F16" s="27"/>
      <c r="G16" s="27"/>
      <c r="H16" s="27">
        <f t="shared" si="0"/>
        <v>0</v>
      </c>
      <c r="I16" s="27">
        <f t="shared" si="1"/>
        <v>0</v>
      </c>
      <c r="J16" s="24">
        <f t="shared" si="2"/>
        <v>0</v>
      </c>
    </row>
    <row r="17" spans="1:10" ht="13.5" thickBot="1">
      <c r="A17" s="96"/>
      <c r="B17" s="96"/>
      <c r="C17" s="96"/>
      <c r="D17" s="96"/>
      <c r="E17" s="96"/>
      <c r="F17" s="96"/>
      <c r="G17" s="33"/>
      <c r="H17" s="33"/>
      <c r="I17" s="33"/>
      <c r="J17" s="25">
        <f>SUM(J6:J16)</f>
        <v>0</v>
      </c>
    </row>
    <row r="18" spans="1:10" ht="12.75">
      <c r="A18" s="33"/>
      <c r="B18" s="75"/>
      <c r="C18" s="33"/>
      <c r="D18" s="33"/>
      <c r="E18" s="33"/>
      <c r="F18" s="33"/>
      <c r="G18" s="33"/>
      <c r="H18" s="33"/>
      <c r="I18" s="33"/>
      <c r="J18" s="41"/>
    </row>
    <row r="19" ht="15.75">
      <c r="A19" s="7" t="s">
        <v>58</v>
      </c>
    </row>
    <row r="20" ht="13.5" thickBot="1"/>
    <row r="21" spans="1:10" ht="59.25" customHeight="1">
      <c r="A21" s="17" t="s">
        <v>0</v>
      </c>
      <c r="B21" s="74" t="s">
        <v>1</v>
      </c>
      <c r="C21" s="18" t="s">
        <v>2</v>
      </c>
      <c r="D21" s="34" t="s">
        <v>3</v>
      </c>
      <c r="E21" s="19" t="s">
        <v>4</v>
      </c>
      <c r="F21" s="19" t="s">
        <v>14</v>
      </c>
      <c r="G21" s="19" t="s">
        <v>15</v>
      </c>
      <c r="H21" s="19" t="s">
        <v>16</v>
      </c>
      <c r="I21" s="19" t="s">
        <v>17</v>
      </c>
      <c r="J21" s="35" t="s">
        <v>5</v>
      </c>
    </row>
    <row r="22" spans="1:10" ht="141" thickBot="1">
      <c r="A22" s="31">
        <v>1</v>
      </c>
      <c r="B22" s="79" t="s">
        <v>56</v>
      </c>
      <c r="C22" s="88" t="s">
        <v>57</v>
      </c>
      <c r="D22" s="55">
        <v>6</v>
      </c>
      <c r="E22" s="83" t="s">
        <v>53</v>
      </c>
      <c r="F22" s="56"/>
      <c r="G22" s="56"/>
      <c r="H22" s="56">
        <f>D22*F22</f>
        <v>0</v>
      </c>
      <c r="I22" s="56">
        <f>D22*G22</f>
        <v>0</v>
      </c>
      <c r="J22" s="72">
        <f>H22+I22</f>
        <v>0</v>
      </c>
    </row>
    <row r="23" spans="1:10" ht="13.5" thickBot="1">
      <c r="A23" s="96"/>
      <c r="B23" s="96"/>
      <c r="C23" s="96"/>
      <c r="D23" s="96"/>
      <c r="E23" s="96"/>
      <c r="F23" s="96"/>
      <c r="G23" s="33"/>
      <c r="H23" s="33"/>
      <c r="I23" s="33"/>
      <c r="J23" s="25">
        <f>SUM(J22:J22)</f>
        <v>0</v>
      </c>
    </row>
    <row r="24" spans="1:10" ht="12.75">
      <c r="A24" s="33"/>
      <c r="B24" s="75"/>
      <c r="C24" s="33"/>
      <c r="D24" s="33"/>
      <c r="E24" s="33"/>
      <c r="F24" s="33"/>
      <c r="G24" s="33"/>
      <c r="H24" s="33"/>
      <c r="I24" s="33"/>
      <c r="J24" s="41"/>
    </row>
    <row r="25" ht="15.75">
      <c r="A25" s="7" t="s">
        <v>18</v>
      </c>
    </row>
    <row r="26" ht="13.5" thickBot="1"/>
    <row r="27" spans="1:10" ht="59.25" customHeight="1">
      <c r="A27" s="17" t="s">
        <v>0</v>
      </c>
      <c r="B27" s="74" t="s">
        <v>1</v>
      </c>
      <c r="C27" s="18" t="s">
        <v>2</v>
      </c>
      <c r="D27" s="34" t="s">
        <v>3</v>
      </c>
      <c r="E27" s="19" t="s">
        <v>4</v>
      </c>
      <c r="F27" s="19" t="s">
        <v>14</v>
      </c>
      <c r="G27" s="19" t="s">
        <v>15</v>
      </c>
      <c r="H27" s="19" t="s">
        <v>16</v>
      </c>
      <c r="I27" s="19" t="s">
        <v>17</v>
      </c>
      <c r="J27" s="35" t="s">
        <v>5</v>
      </c>
    </row>
    <row r="28" spans="1:10" ht="38.25">
      <c r="A28" s="4">
        <v>1</v>
      </c>
      <c r="B28" s="78" t="s">
        <v>29</v>
      </c>
      <c r="C28" s="80" t="s">
        <v>32</v>
      </c>
      <c r="D28" s="16">
        <f>L4*1.2*0.25*1.25</f>
        <v>2711.98125</v>
      </c>
      <c r="E28" s="5" t="s">
        <v>6</v>
      </c>
      <c r="F28" s="26"/>
      <c r="G28" s="26"/>
      <c r="H28" s="26">
        <f>D28*F28</f>
        <v>0</v>
      </c>
      <c r="I28" s="26">
        <f>D28*G28</f>
        <v>0</v>
      </c>
      <c r="J28" s="23">
        <f>H28+I28</f>
        <v>0</v>
      </c>
    </row>
    <row r="29" spans="1:10" ht="39" thickBot="1">
      <c r="A29" s="31">
        <f>A28+1</f>
        <v>2</v>
      </c>
      <c r="B29" s="79" t="s">
        <v>43</v>
      </c>
      <c r="C29" s="81" t="s">
        <v>42</v>
      </c>
      <c r="D29" s="21">
        <f>L4*1.05*0.1*1.25</f>
        <v>949.1934375000001</v>
      </c>
      <c r="E29" s="22" t="s">
        <v>6</v>
      </c>
      <c r="F29" s="27"/>
      <c r="G29" s="27"/>
      <c r="H29" s="27">
        <f>D29*F29</f>
        <v>0</v>
      </c>
      <c r="I29" s="27">
        <f>D29*G29</f>
        <v>0</v>
      </c>
      <c r="J29" s="24">
        <f>H29+I29</f>
        <v>0</v>
      </c>
    </row>
    <row r="30" spans="1:10" ht="13.5" thickBot="1">
      <c r="A30" s="96"/>
      <c r="B30" s="96"/>
      <c r="C30" s="96"/>
      <c r="D30" s="96"/>
      <c r="E30" s="96"/>
      <c r="F30" s="96"/>
      <c r="G30" s="33"/>
      <c r="H30" s="33"/>
      <c r="I30" s="33"/>
      <c r="J30" s="25">
        <f>SUM(J28:J29)</f>
        <v>0</v>
      </c>
    </row>
    <row r="31" spans="1:10" ht="12.75" hidden="1">
      <c r="A31" s="39"/>
      <c r="B31" s="76"/>
      <c r="C31" s="59"/>
      <c r="D31" s="57"/>
      <c r="E31" s="40"/>
      <c r="F31" s="58"/>
      <c r="G31" s="58"/>
      <c r="H31" s="58"/>
      <c r="I31" s="58"/>
      <c r="J31" s="41"/>
    </row>
    <row r="32" ht="15.75" hidden="1">
      <c r="A32" s="7" t="s">
        <v>44</v>
      </c>
    </row>
    <row r="33" ht="13.5" hidden="1" thickBot="1"/>
    <row r="34" spans="1:10" ht="57" hidden="1">
      <c r="A34" s="17" t="s">
        <v>0</v>
      </c>
      <c r="B34" s="74" t="s">
        <v>1</v>
      </c>
      <c r="C34" s="18" t="s">
        <v>2</v>
      </c>
      <c r="D34" s="34" t="s">
        <v>3</v>
      </c>
      <c r="E34" s="19" t="s">
        <v>4</v>
      </c>
      <c r="F34" s="19" t="s">
        <v>14</v>
      </c>
      <c r="G34" s="19" t="s">
        <v>15</v>
      </c>
      <c r="H34" s="19" t="s">
        <v>16</v>
      </c>
      <c r="I34" s="19" t="s">
        <v>17</v>
      </c>
      <c r="J34" s="35" t="s">
        <v>5</v>
      </c>
    </row>
    <row r="35" spans="1:10" ht="12.75" hidden="1">
      <c r="A35" s="4">
        <v>1</v>
      </c>
      <c r="B35" s="78"/>
      <c r="C35" s="84" t="s">
        <v>45</v>
      </c>
      <c r="D35" s="28">
        <v>0</v>
      </c>
      <c r="E35" s="30" t="s">
        <v>46</v>
      </c>
      <c r="F35" s="29">
        <v>150000</v>
      </c>
      <c r="G35" s="29">
        <v>50000</v>
      </c>
      <c r="H35" s="29">
        <f>D35*F35</f>
        <v>0</v>
      </c>
      <c r="I35" s="29">
        <f>D35*G35</f>
        <v>0</v>
      </c>
      <c r="J35" s="60">
        <f>H35+I35</f>
        <v>0</v>
      </c>
    </row>
    <row r="36" spans="1:10" ht="25.5" hidden="1">
      <c r="A36" s="4">
        <f>A35+1</f>
        <v>2</v>
      </c>
      <c r="B36" s="78"/>
      <c r="C36" s="84" t="s">
        <v>47</v>
      </c>
      <c r="D36" s="28">
        <v>0</v>
      </c>
      <c r="E36" s="30" t="s">
        <v>48</v>
      </c>
      <c r="F36" s="29">
        <v>0</v>
      </c>
      <c r="G36" s="29">
        <v>12000</v>
      </c>
      <c r="H36" s="29">
        <f>D36*F36</f>
        <v>0</v>
      </c>
      <c r="I36" s="29">
        <f>D36*G36</f>
        <v>0</v>
      </c>
      <c r="J36" s="60">
        <f>H36+I36</f>
        <v>0</v>
      </c>
    </row>
    <row r="37" spans="1:10" ht="14.25" hidden="1">
      <c r="A37" s="4">
        <f>A36+1</f>
        <v>3</v>
      </c>
      <c r="B37" s="78"/>
      <c r="C37" s="87" t="s">
        <v>49</v>
      </c>
      <c r="D37" s="28">
        <v>0</v>
      </c>
      <c r="E37" s="30" t="s">
        <v>7</v>
      </c>
      <c r="F37" s="29">
        <v>0</v>
      </c>
      <c r="G37" s="29">
        <v>20</v>
      </c>
      <c r="H37" s="29">
        <f>D37*F37</f>
        <v>0</v>
      </c>
      <c r="I37" s="29">
        <f>D37*G37</f>
        <v>0</v>
      </c>
      <c r="J37" s="60">
        <f>H37+I37</f>
        <v>0</v>
      </c>
    </row>
    <row r="38" spans="1:10" ht="13.5" hidden="1" thickBot="1">
      <c r="A38" s="39"/>
      <c r="B38" s="76"/>
      <c r="C38" s="59"/>
      <c r="D38" s="57"/>
      <c r="E38" s="40"/>
      <c r="F38" s="58"/>
      <c r="G38" s="58"/>
      <c r="H38" s="58"/>
      <c r="I38" s="58"/>
      <c r="J38" s="25">
        <f>SUM(J35:J37)</f>
        <v>0</v>
      </c>
    </row>
    <row r="39" spans="1:10" ht="13.5" thickBot="1">
      <c r="A39" s="6"/>
      <c r="B39" s="75"/>
      <c r="C39" s="6"/>
      <c r="D39" s="44"/>
      <c r="E39" s="45"/>
      <c r="F39" s="45"/>
      <c r="G39" s="45"/>
      <c r="H39" s="46"/>
      <c r="I39" s="45"/>
      <c r="J39" s="45"/>
    </row>
    <row r="40" spans="1:10" ht="13.5" thickBot="1">
      <c r="A40" s="50" t="s">
        <v>59</v>
      </c>
      <c r="B40" s="77"/>
      <c r="C40" s="51"/>
      <c r="D40" s="52"/>
      <c r="E40" s="53"/>
      <c r="F40" s="53"/>
      <c r="G40" s="53"/>
      <c r="H40" s="53"/>
      <c r="I40" s="53"/>
      <c r="J40" s="54">
        <f>J17+J23+J30+J38</f>
        <v>0</v>
      </c>
    </row>
    <row r="41" spans="1:10" ht="12.75">
      <c r="A41" s="6"/>
      <c r="B41" s="75"/>
      <c r="C41" s="6"/>
      <c r="D41" s="44"/>
      <c r="E41" s="45"/>
      <c r="F41" s="45"/>
      <c r="G41" s="45"/>
      <c r="H41" s="45"/>
      <c r="I41" s="45"/>
      <c r="J41" s="45"/>
    </row>
    <row r="42" spans="1:10" ht="12.75">
      <c r="A42" s="6"/>
      <c r="B42" s="75"/>
      <c r="C42" s="6"/>
      <c r="D42" s="44"/>
      <c r="E42" s="45"/>
      <c r="F42" s="45"/>
      <c r="G42" s="45"/>
      <c r="H42" s="45"/>
      <c r="I42" s="45"/>
      <c r="J42" s="45"/>
    </row>
    <row r="43" spans="1:10" ht="12.75">
      <c r="A43" s="6"/>
      <c r="B43" s="75"/>
      <c r="C43" s="6"/>
      <c r="D43" s="44"/>
      <c r="E43" s="45"/>
      <c r="F43" s="45"/>
      <c r="G43" s="45"/>
      <c r="H43" s="45"/>
      <c r="I43" s="45"/>
      <c r="J43" s="45"/>
    </row>
    <row r="44" spans="1:10" ht="12.75">
      <c r="A44" s="6"/>
      <c r="B44" s="75"/>
      <c r="C44" s="6"/>
      <c r="D44" s="44"/>
      <c r="E44" s="45"/>
      <c r="F44" s="45"/>
      <c r="G44" s="45"/>
      <c r="H44" s="45"/>
      <c r="I44" s="45"/>
      <c r="J44" s="45"/>
    </row>
    <row r="45" spans="1:10" ht="12.75">
      <c r="A45" s="6"/>
      <c r="B45" s="75"/>
      <c r="C45" s="6"/>
      <c r="D45" s="44"/>
      <c r="E45" s="45"/>
      <c r="F45" s="45"/>
      <c r="G45" s="45"/>
      <c r="H45" s="45"/>
      <c r="I45" s="45"/>
      <c r="J45" s="45"/>
    </row>
  </sheetData>
  <sheetProtection/>
  <mergeCells count="3">
    <mergeCell ref="A17:F17"/>
    <mergeCell ref="A30:F30"/>
    <mergeCell ref="A23:F23"/>
  </mergeCells>
  <printOptions/>
  <pageMargins left="0.5118110236220472" right="0.4330708661417323" top="0.5905511811023623" bottom="0.4724409448818898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Balogh Zoltán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Zoltán</dc:creator>
  <cp:keywords/>
  <dc:description/>
  <cp:lastModifiedBy>Agi</cp:lastModifiedBy>
  <cp:lastPrinted>2019-02-19T09:13:52Z</cp:lastPrinted>
  <dcterms:created xsi:type="dcterms:W3CDTF">2009-11-01T15:33:59Z</dcterms:created>
  <dcterms:modified xsi:type="dcterms:W3CDTF">2019-02-19T09:14:09Z</dcterms:modified>
  <cp:category/>
  <cp:version/>
  <cp:contentType/>
  <cp:contentStatus/>
</cp:coreProperties>
</file>